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7932" activeTab="0"/>
  </bookViews>
  <sheets>
    <sheet name="EHG sealing cost est" sheetId="1" r:id="rId1"/>
  </sheets>
  <definedNames>
    <definedName name="_xlnm.Print_Area" localSheetId="0">'EHG sealing cost est'!$A$1:$E$41</definedName>
    <definedName name="Z_00CF30B2_62C6_416B_A204_1519343548C7_.wvu.PrintArea" localSheetId="0" hidden="1">'EHG sealing cost est'!$A$1:$E$41</definedName>
  </definedNames>
  <calcPr fullCalcOnLoad="1"/>
</workbook>
</file>

<file path=xl/sharedStrings.xml><?xml version="1.0" encoding="utf-8"?>
<sst xmlns="http://schemas.openxmlformats.org/spreadsheetml/2006/main" count="63" uniqueCount="34">
  <si>
    <t xml:space="preserve">Ft </t>
  </si>
  <si>
    <t>Pcs</t>
  </si>
  <si>
    <t>Ft</t>
  </si>
  <si>
    <t>Average diameter (in)</t>
  </si>
  <si>
    <t>User supplied</t>
  </si>
  <si>
    <t>Calculated</t>
  </si>
  <si>
    <t>Insulation thickness (in)</t>
  </si>
  <si>
    <t>Total Cartridges Required for Sealing Joints</t>
  </si>
  <si>
    <t>Cost per Cartridge of Joint Sealant</t>
  </si>
  <si>
    <t>#</t>
  </si>
  <si>
    <t>$</t>
  </si>
  <si>
    <t>Single Wall Joints Sealed per Man-Hour</t>
  </si>
  <si>
    <t>Double Wall Joints Sealed per Man-Hour</t>
  </si>
  <si>
    <t>Total Hours Sealing Ductwork</t>
  </si>
  <si>
    <t>Labor Cost per Man-Hour</t>
  </si>
  <si>
    <t>Total estimated cost for joint sealant (material only)</t>
  </si>
  <si>
    <t>Total estimated labor cost sealing ductwork (labor only)</t>
  </si>
  <si>
    <t>hrs</t>
  </si>
  <si>
    <t>$/hr</t>
  </si>
  <si>
    <t>Estimated ductwork cost (spiral duct + fittings)</t>
  </si>
  <si>
    <t>Total estimated sealing cost savings (labor &amp; material)</t>
  </si>
  <si>
    <t>Estimated sealing cost savings (as % of ductwork cost)</t>
  </si>
  <si>
    <t>%</t>
  </si>
  <si>
    <t xml:space="preserve">Coverage of 29 oz cartridge (based on mfg published </t>
  </si>
  <si>
    <t xml:space="preserve">    thickness/coverage factors)</t>
  </si>
  <si>
    <t xml:space="preserve">"Spillage" Usage Factor (ie: if 1/2 of a cartrige is </t>
  </si>
  <si>
    <t xml:space="preserve">     normally wastedspillage would be a factor of 2)</t>
  </si>
  <si>
    <t>EHG G-3® sealing cost savings estimator</t>
  </si>
  <si>
    <t>Estimated Single wall circumference to be sealed (ft)</t>
  </si>
  <si>
    <t>Estimated Double wall circumference to be sealed (ft)</t>
  </si>
  <si>
    <t>Single wall round spiral duct</t>
  </si>
  <si>
    <t>Single wall round fittings</t>
  </si>
  <si>
    <t>Double wall round spiral duct</t>
  </si>
  <si>
    <t>Double wall round fittings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</si>
</sst>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_);_(@_)"/>
    <numFmt numFmtId="169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HelveticaNeueLT Pro 35 Th"/>
      <family val="2"/>
    </font>
    <font>
      <b/>
      <sz val="18"/>
      <name val="HelveticaNeueLT Pro 35 Th"/>
      <family val="2"/>
    </font>
    <font>
      <i/>
      <sz val="10"/>
      <name val="HelveticaNeueLT Pro 35 Th"/>
      <family val="2"/>
    </font>
    <font>
      <b/>
      <sz val="10"/>
      <name val="HelveticaNeueLT Pro 35 T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 wrapText="1"/>
    </xf>
    <xf numFmtId="167" fontId="4" fillId="34" borderId="10" xfId="44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65" fontId="4" fillId="0" borderId="10" xfId="42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44" fontId="4" fillId="34" borderId="10" xfId="44" applyNumberFormat="1" applyFont="1" applyFill="1" applyBorder="1" applyAlignment="1">
      <alignment/>
    </xf>
    <xf numFmtId="167" fontId="4" fillId="0" borderId="10" xfId="44" applyNumberFormat="1" applyFont="1" applyFill="1" applyBorder="1" applyAlignment="1">
      <alignment/>
    </xf>
    <xf numFmtId="169" fontId="4" fillId="34" borderId="10" xfId="42" applyNumberFormat="1" applyFont="1" applyFill="1" applyBorder="1" applyAlignment="1">
      <alignment/>
    </xf>
    <xf numFmtId="165" fontId="4" fillId="0" borderId="10" xfId="42" applyNumberFormat="1" applyFont="1" applyFill="1" applyBorder="1" applyAlignment="1">
      <alignment horizontal="right"/>
    </xf>
    <xf numFmtId="44" fontId="4" fillId="34" borderId="10" xfId="44" applyFont="1" applyFill="1" applyBorder="1" applyAlignment="1">
      <alignment/>
    </xf>
    <xf numFmtId="167" fontId="4" fillId="0" borderId="10" xfId="44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9" fontId="7" fillId="0" borderId="10" xfId="59" applyFont="1" applyFill="1" applyBorder="1" applyAlignment="1">
      <alignment horizontal="right"/>
    </xf>
    <xf numFmtId="0" fontId="5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152400</xdr:rowOff>
    </xdr:from>
    <xdr:to>
      <xdr:col>3</xdr:col>
      <xdr:colOff>752475</xdr:colOff>
      <xdr:row>0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52400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B37" sqref="B37"/>
    </sheetView>
  </sheetViews>
  <sheetFormatPr defaultColWidth="9.140625" defaultRowHeight="12.75"/>
  <cols>
    <col min="1" max="1" width="13.00390625" style="0" bestFit="1" customWidth="1"/>
    <col min="2" max="2" width="17.57421875" style="1" customWidth="1"/>
    <col min="3" max="3" width="6.57421875" style="0" customWidth="1"/>
    <col min="4" max="4" width="45.8515625" style="0" bestFit="1" customWidth="1"/>
    <col min="5" max="5" width="4.28125" style="0" customWidth="1"/>
    <col min="6" max="56" width="9.140625" style="2" customWidth="1"/>
  </cols>
  <sheetData>
    <row r="1" spans="1:5" ht="92.25" customHeight="1">
      <c r="A1" s="25" t="s">
        <v>27</v>
      </c>
      <c r="B1" s="26"/>
      <c r="C1" s="26"/>
      <c r="D1" s="26"/>
      <c r="E1" s="26"/>
    </row>
    <row r="2" spans="1:5" ht="35.25" customHeight="1">
      <c r="A2" s="5"/>
      <c r="B2" s="6"/>
      <c r="C2" s="5"/>
      <c r="D2" s="7"/>
      <c r="E2" s="5"/>
    </row>
    <row r="3" spans="1:5" ht="12.75">
      <c r="A3" s="5" t="s">
        <v>4</v>
      </c>
      <c r="B3" s="8"/>
      <c r="C3" s="5" t="s">
        <v>10</v>
      </c>
      <c r="D3" s="5" t="s">
        <v>19</v>
      </c>
      <c r="E3" s="5"/>
    </row>
    <row r="4" spans="1:5" ht="12.75">
      <c r="A4" s="5"/>
      <c r="B4" s="6"/>
      <c r="C4" s="5"/>
      <c r="D4" s="5"/>
      <c r="E4" s="5"/>
    </row>
    <row r="5" spans="1:5" ht="12.75">
      <c r="A5" s="5" t="s">
        <v>4</v>
      </c>
      <c r="B5" s="9"/>
      <c r="C5" s="5" t="s">
        <v>0</v>
      </c>
      <c r="D5" s="5" t="s">
        <v>30</v>
      </c>
      <c r="E5" s="5"/>
    </row>
    <row r="6" spans="1:5" ht="12.75">
      <c r="A6" s="5" t="s">
        <v>4</v>
      </c>
      <c r="B6" s="9"/>
      <c r="C6" s="5" t="s">
        <v>1</v>
      </c>
      <c r="D6" s="5" t="s">
        <v>31</v>
      </c>
      <c r="E6" s="5"/>
    </row>
    <row r="7" spans="1:5" ht="12.75">
      <c r="A7" s="5" t="s">
        <v>4</v>
      </c>
      <c r="B7" s="9"/>
      <c r="C7" s="5"/>
      <c r="D7" s="5" t="s">
        <v>3</v>
      </c>
      <c r="E7" s="5"/>
    </row>
    <row r="8" spans="1:5" ht="12.75">
      <c r="A8" s="5"/>
      <c r="B8" s="6"/>
      <c r="C8" s="5"/>
      <c r="D8" s="5"/>
      <c r="E8" s="5"/>
    </row>
    <row r="9" spans="1:5" ht="12.75">
      <c r="A9" s="5" t="s">
        <v>4</v>
      </c>
      <c r="B9" s="9"/>
      <c r="C9" s="5" t="s">
        <v>2</v>
      </c>
      <c r="D9" s="5" t="s">
        <v>32</v>
      </c>
      <c r="E9" s="5"/>
    </row>
    <row r="10" spans="1:5" ht="12.75">
      <c r="A10" s="5" t="s">
        <v>4</v>
      </c>
      <c r="B10" s="9"/>
      <c r="C10" s="5" t="s">
        <v>1</v>
      </c>
      <c r="D10" s="5" t="s">
        <v>33</v>
      </c>
      <c r="E10" s="5"/>
    </row>
    <row r="11" spans="1:5" ht="12.75">
      <c r="A11" s="5" t="s">
        <v>4</v>
      </c>
      <c r="B11" s="9">
        <v>1</v>
      </c>
      <c r="C11" s="5"/>
      <c r="D11" s="5" t="s">
        <v>6</v>
      </c>
      <c r="E11" s="5"/>
    </row>
    <row r="12" spans="1:5" ht="12.75">
      <c r="A12" s="5" t="s">
        <v>4</v>
      </c>
      <c r="B12" s="9"/>
      <c r="C12" s="5"/>
      <c r="D12" s="5" t="s">
        <v>3</v>
      </c>
      <c r="E12" s="5"/>
    </row>
    <row r="13" spans="1:5" ht="12.75">
      <c r="A13" s="5"/>
      <c r="B13" s="6"/>
      <c r="C13" s="5"/>
      <c r="D13" s="5"/>
      <c r="E13" s="5"/>
    </row>
    <row r="14" spans="1:5" ht="12.75">
      <c r="A14" s="10" t="s">
        <v>5</v>
      </c>
      <c r="B14" s="11">
        <f>((3.14*$B$7*$B$6*2))/12</f>
        <v>0</v>
      </c>
      <c r="C14" s="5"/>
      <c r="D14" s="5" t="s">
        <v>28</v>
      </c>
      <c r="E14" s="5"/>
    </row>
    <row r="15" spans="1:5" ht="12.75">
      <c r="A15" s="10" t="s">
        <v>5</v>
      </c>
      <c r="B15" s="11">
        <f>((3.14*($B$12+$B$11*2)*$B$10*2))/12</f>
        <v>0</v>
      </c>
      <c r="C15" s="5"/>
      <c r="D15" s="5" t="s">
        <v>29</v>
      </c>
      <c r="E15" s="5"/>
    </row>
    <row r="16" spans="1:5" ht="12.75">
      <c r="A16" s="5"/>
      <c r="B16" s="6"/>
      <c r="C16" s="5"/>
      <c r="D16" s="5"/>
      <c r="E16" s="5"/>
    </row>
    <row r="17" spans="1:9" ht="12.75">
      <c r="A17" s="5" t="s">
        <v>4</v>
      </c>
      <c r="B17" s="9">
        <v>355</v>
      </c>
      <c r="C17" s="5" t="s">
        <v>2</v>
      </c>
      <c r="D17" s="12" t="s">
        <v>23</v>
      </c>
      <c r="E17" s="12"/>
      <c r="F17" s="3"/>
      <c r="G17" s="3"/>
      <c r="H17" s="3"/>
      <c r="I17" s="3"/>
    </row>
    <row r="18" spans="1:9" s="2" customFormat="1" ht="12.75">
      <c r="A18" s="5"/>
      <c r="B18" s="13"/>
      <c r="C18" s="5"/>
      <c r="D18" s="12" t="s">
        <v>24</v>
      </c>
      <c r="E18" s="12"/>
      <c r="F18" s="3"/>
      <c r="G18" s="3"/>
      <c r="H18" s="3"/>
      <c r="I18" s="3"/>
    </row>
    <row r="19" spans="1:9" ht="12.75">
      <c r="A19" s="5" t="s">
        <v>4</v>
      </c>
      <c r="B19" s="9">
        <v>1</v>
      </c>
      <c r="C19" s="5"/>
      <c r="D19" s="14" t="s">
        <v>25</v>
      </c>
      <c r="E19" s="14"/>
      <c r="F19" s="4"/>
      <c r="G19" s="4"/>
      <c r="H19" s="4"/>
      <c r="I19" s="4"/>
    </row>
    <row r="20" spans="1:9" s="2" customFormat="1" ht="12.75">
      <c r="A20" s="5"/>
      <c r="B20" s="13"/>
      <c r="C20" s="5"/>
      <c r="D20" s="12" t="s">
        <v>26</v>
      </c>
      <c r="E20" s="12"/>
      <c r="F20" s="3"/>
      <c r="G20" s="3"/>
      <c r="H20" s="3"/>
      <c r="I20" s="3"/>
    </row>
    <row r="21" spans="1:9" ht="12.75">
      <c r="A21" s="10" t="s">
        <v>5</v>
      </c>
      <c r="B21" s="15">
        <f>ROUND((B14/(B17/B19)+0.5),0)</f>
        <v>1</v>
      </c>
      <c r="C21" s="5" t="s">
        <v>9</v>
      </c>
      <c r="D21" s="12" t="s">
        <v>7</v>
      </c>
      <c r="E21" s="12"/>
      <c r="F21" s="3"/>
      <c r="G21" s="3"/>
      <c r="H21" s="3"/>
      <c r="I21" s="3"/>
    </row>
    <row r="22" spans="1:9" ht="12.75">
      <c r="A22" s="5" t="s">
        <v>4</v>
      </c>
      <c r="B22" s="16">
        <v>15</v>
      </c>
      <c r="C22" s="5" t="s">
        <v>10</v>
      </c>
      <c r="D22" s="12" t="s">
        <v>8</v>
      </c>
      <c r="E22" s="12"/>
      <c r="F22" s="3"/>
      <c r="G22" s="3"/>
      <c r="H22" s="3"/>
      <c r="I22" s="3"/>
    </row>
    <row r="23" spans="1:9" ht="12.75">
      <c r="A23" s="10" t="s">
        <v>5</v>
      </c>
      <c r="B23" s="17">
        <f>B22*B21</f>
        <v>15</v>
      </c>
      <c r="C23" s="5" t="s">
        <v>10</v>
      </c>
      <c r="D23" s="12" t="s">
        <v>15</v>
      </c>
      <c r="E23" s="12"/>
      <c r="F23" s="3"/>
      <c r="G23" s="3"/>
      <c r="H23" s="3"/>
      <c r="I23" s="3"/>
    </row>
    <row r="24" spans="1:5" ht="12.75">
      <c r="A24" s="5"/>
      <c r="B24" s="6"/>
      <c r="C24" s="5"/>
      <c r="D24" s="5"/>
      <c r="E24" s="5"/>
    </row>
    <row r="25" spans="1:9" ht="12.75">
      <c r="A25" s="5" t="s">
        <v>4</v>
      </c>
      <c r="B25" s="18">
        <f>IF(B7&gt;40,2,IF(B7&gt;30,3,IF(B7&gt;16,4,IF(B7=0,0,6))))</f>
        <v>0</v>
      </c>
      <c r="C25" s="5" t="s">
        <v>9</v>
      </c>
      <c r="D25" s="12" t="s">
        <v>11</v>
      </c>
      <c r="E25" s="12"/>
      <c r="F25" s="3"/>
      <c r="G25" s="3"/>
      <c r="H25" s="3"/>
      <c r="I25" s="3"/>
    </row>
    <row r="26" spans="1:9" ht="12.75">
      <c r="A26" s="5" t="s">
        <v>4</v>
      </c>
      <c r="B26" s="18">
        <f>IF((B12+B11*2)&gt;40,2,IF((B12*B11*2)&gt;30,3,IF((B12+B11*2)&gt;16,4,IF(B12=0,0,6))))</f>
        <v>0</v>
      </c>
      <c r="C26" s="5" t="s">
        <v>9</v>
      </c>
      <c r="D26" s="12" t="s">
        <v>12</v>
      </c>
      <c r="E26" s="12"/>
      <c r="F26" s="3"/>
      <c r="G26" s="3"/>
      <c r="H26" s="3"/>
      <c r="I26" s="3"/>
    </row>
    <row r="27" spans="1:9" ht="12.75">
      <c r="A27" s="10" t="s">
        <v>5</v>
      </c>
      <c r="B27" s="19" t="str">
        <f>IF((B25+B26)=0,"n/a",IF(B25=0,(B15/B26),IF(B26=0,(B14/B25),(B14/B25+B15/B26))))</f>
        <v>n/a</v>
      </c>
      <c r="C27" s="5" t="s">
        <v>17</v>
      </c>
      <c r="D27" s="12" t="s">
        <v>13</v>
      </c>
      <c r="E27" s="12"/>
      <c r="F27" s="3"/>
      <c r="G27" s="3"/>
      <c r="H27" s="3"/>
      <c r="I27" s="3"/>
    </row>
    <row r="28" spans="1:9" ht="12.75">
      <c r="A28" s="5" t="s">
        <v>4</v>
      </c>
      <c r="B28" s="20">
        <v>15</v>
      </c>
      <c r="C28" s="5" t="s">
        <v>18</v>
      </c>
      <c r="D28" s="12" t="s">
        <v>14</v>
      </c>
      <c r="E28" s="12"/>
      <c r="F28" s="3"/>
      <c r="G28" s="3"/>
      <c r="H28" s="3"/>
      <c r="I28" s="3"/>
    </row>
    <row r="29" spans="1:9" ht="12.75">
      <c r="A29" s="10" t="s">
        <v>5</v>
      </c>
      <c r="B29" s="21" t="str">
        <f>IF(B27="n/a","n/a",(B27*B28))</f>
        <v>n/a</v>
      </c>
      <c r="C29" s="5" t="s">
        <v>10</v>
      </c>
      <c r="D29" s="12" t="s">
        <v>16</v>
      </c>
      <c r="E29" s="12"/>
      <c r="F29" s="3"/>
      <c r="G29" s="3"/>
      <c r="H29" s="3"/>
      <c r="I29" s="3"/>
    </row>
    <row r="30" spans="1:5" ht="12.75">
      <c r="A30" s="5"/>
      <c r="B30" s="6"/>
      <c r="C30" s="5"/>
      <c r="D30" s="5"/>
      <c r="E30" s="5"/>
    </row>
    <row r="31" spans="1:5" ht="12.75">
      <c r="A31" s="10" t="s">
        <v>5</v>
      </c>
      <c r="B31" s="22" t="str">
        <f>IF(B29="n/a","n/a",(B29+B23))</f>
        <v>n/a</v>
      </c>
      <c r="C31" s="23" t="s">
        <v>10</v>
      </c>
      <c r="D31" s="23" t="s">
        <v>20</v>
      </c>
      <c r="E31" s="5"/>
    </row>
    <row r="32" spans="1:5" ht="12.75">
      <c r="A32" s="10" t="s">
        <v>5</v>
      </c>
      <c r="B32" s="24" t="str">
        <f>IF(B31="n/a","n/a",IF(B3=0,"n/a",B31/B3))</f>
        <v>n/a</v>
      </c>
      <c r="C32" s="23" t="s">
        <v>22</v>
      </c>
      <c r="D32" s="23" t="s">
        <v>21</v>
      </c>
      <c r="E32" s="5"/>
    </row>
    <row r="33" spans="1:5" ht="41.25" customHeight="1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Lindab,Inc.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daves</dc:creator>
  <cp:keywords/>
  <dc:description/>
  <cp:lastModifiedBy>Winebrenner, Heather</cp:lastModifiedBy>
  <cp:lastPrinted>2009-12-04T13:24:46Z</cp:lastPrinted>
  <dcterms:created xsi:type="dcterms:W3CDTF">2008-01-23T16:58:18Z</dcterms:created>
  <dcterms:modified xsi:type="dcterms:W3CDTF">2015-11-20T15:37:32Z</dcterms:modified>
  <cp:category/>
  <cp:version/>
  <cp:contentType/>
  <cp:contentStatus/>
</cp:coreProperties>
</file>